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0260" windowHeight="616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<sst xmlns="http://schemas.openxmlformats.org/spreadsheetml/2006/main" count="106" uniqueCount="58">
  <si>
    <t>Nazwa artykułu</t>
  </si>
  <si>
    <t>Granul.</t>
  </si>
  <si>
    <t>mm</t>
  </si>
  <si>
    <t>kg/m2</t>
  </si>
  <si>
    <t>kg</t>
  </si>
  <si>
    <t>Cena op.</t>
  </si>
  <si>
    <t>netto</t>
  </si>
  <si>
    <t>1 kg netto</t>
  </si>
  <si>
    <t>zł</t>
  </si>
  <si>
    <t>brutto zł</t>
  </si>
  <si>
    <t>Koszt 1m2</t>
  </si>
  <si>
    <t>(kaszka,kornik)</t>
  </si>
  <si>
    <t>l/m2</t>
  </si>
  <si>
    <t>Cena 1l</t>
  </si>
  <si>
    <t>Cena 1op.</t>
  </si>
  <si>
    <t>brutto</t>
  </si>
  <si>
    <t>Op.</t>
  </si>
  <si>
    <t>(wewnętrzny)</t>
  </si>
  <si>
    <t>TYNKI</t>
  </si>
  <si>
    <t>GRUNTY, PREPARATY GRUNTUJĄCE</t>
  </si>
  <si>
    <r>
      <t xml:space="preserve">Tynk akrylowy </t>
    </r>
    <r>
      <rPr>
        <b/>
        <sz val="8"/>
        <rFont val="Arial"/>
        <family val="2"/>
      </rPr>
      <t>PERMURO-Z</t>
    </r>
    <r>
      <rPr>
        <sz val="8"/>
        <rFont val="Arial"/>
        <family val="2"/>
      </rPr>
      <t xml:space="preserve">  (rolkowy)</t>
    </r>
  </si>
  <si>
    <r>
      <t xml:space="preserve">Tynk polisilikatowy </t>
    </r>
    <r>
      <rPr>
        <b/>
        <sz val="12"/>
        <rFont val="Arial CE"/>
        <family val="0"/>
      </rPr>
      <t>NOVALIT-T</t>
    </r>
  </si>
  <si>
    <r>
      <t>Tynk mozaikowy-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MARMURIT</t>
    </r>
  </si>
  <si>
    <t>(-34%)</t>
  </si>
  <si>
    <t>Cena</t>
  </si>
  <si>
    <t>zak.net.</t>
  </si>
  <si>
    <t>Kat.net</t>
  </si>
  <si>
    <t>zak.net</t>
  </si>
  <si>
    <t>Kat.net.</t>
  </si>
  <si>
    <t>(DETALICZNY)</t>
  </si>
  <si>
    <r>
      <t xml:space="preserve">Środek gruntujący </t>
    </r>
    <r>
      <rPr>
        <b/>
        <sz val="10"/>
        <rFont val="Arial CE"/>
        <family val="2"/>
      </rPr>
      <t>BUDOGRUNT WG</t>
    </r>
  </si>
  <si>
    <r>
      <t xml:space="preserve">Tynk Polisilikatowy </t>
    </r>
    <r>
      <rPr>
        <b/>
        <sz val="8"/>
        <rFont val="Arial"/>
        <family val="2"/>
      </rPr>
      <t>NOVALIT-T</t>
    </r>
    <r>
      <rPr>
        <sz val="8"/>
        <rFont val="Arial"/>
        <family val="2"/>
      </rPr>
      <t xml:space="preserve"> Fakt. Modelowana</t>
    </r>
  </si>
  <si>
    <r>
      <t xml:space="preserve">Tynk akrylowy </t>
    </r>
    <r>
      <rPr>
        <b/>
        <sz val="8"/>
        <rFont val="Arial"/>
        <family val="2"/>
      </rPr>
      <t>PERMURO MODELOWANY</t>
    </r>
  </si>
  <si>
    <t>Symbol</t>
  </si>
  <si>
    <t>kg/ltr.</t>
  </si>
  <si>
    <t>(pod tynki mineralne,akrylowe, siloksanowe)</t>
  </si>
  <si>
    <t>Śr.Zuż.</t>
  </si>
  <si>
    <t>Śr.zuż.</t>
  </si>
  <si>
    <t>FARBY</t>
  </si>
  <si>
    <t>Silikonowa farba fasadowa</t>
  </si>
  <si>
    <t xml:space="preserve">     "kornik"</t>
  </si>
  <si>
    <t xml:space="preserve">    "baranek"</t>
  </si>
  <si>
    <t>Akrylowa farba elewacyjna</t>
  </si>
  <si>
    <t xml:space="preserve">Grunt Uniwersalny </t>
  </si>
  <si>
    <r>
      <t xml:space="preserve">UWAGA: </t>
    </r>
    <r>
      <rPr>
        <sz val="10"/>
        <rFont val="Arial"/>
        <family val="2"/>
      </rPr>
      <t>Podane ceny dotyczą produktów białych. Przy kolorach dopłata wynosi 10-50% w zależności od koloru i produktu.</t>
    </r>
  </si>
  <si>
    <t>CENNIK TYNKÓW FIRMY MAJSTERPOL</t>
  </si>
  <si>
    <t>Tynk mineralny -Polimerowy</t>
  </si>
  <si>
    <t>Tynk akrylowy Majster Tynk</t>
  </si>
  <si>
    <t>Tynk silikonowy Majster Tynk</t>
  </si>
  <si>
    <t>Majstergrunt</t>
  </si>
  <si>
    <t>MajsterFarba</t>
  </si>
  <si>
    <t xml:space="preserve"> </t>
  </si>
  <si>
    <t>Klej do styropianu</t>
  </si>
  <si>
    <t>Styrolep Z</t>
  </si>
  <si>
    <t>Klej do zatapiania siatki z włóknami</t>
  </si>
  <si>
    <t>Styrolep K</t>
  </si>
  <si>
    <r>
      <t xml:space="preserve">        </t>
    </r>
    <r>
      <rPr>
        <b/>
        <sz val="18"/>
        <rFont val="Arial Black"/>
        <family val="2"/>
      </rPr>
      <t>KLEJE</t>
    </r>
  </si>
  <si>
    <t>Klej do zatapiania siatki z  włóknami biały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</si>
</sst>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0"/>
    <numFmt numFmtId="168" formatCode="0.000"/>
    <numFmt numFmtId="169" formatCode="0.00000"/>
    <numFmt numFmtId="170" formatCode="0.0000000"/>
    <numFmt numFmtId="171" formatCode="0.000000"/>
    <numFmt numFmtId="172" formatCode="[$-415]d\ mmmm\ yyyy"/>
  </numFmts>
  <fonts count="6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22"/>
      <name val="Arial Black"/>
      <family val="2"/>
    </font>
    <font>
      <sz val="12"/>
      <name val="Arial Black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Black"/>
      <family val="2"/>
    </font>
    <font>
      <sz val="8"/>
      <name val="Arial CE"/>
      <family val="0"/>
    </font>
    <font>
      <b/>
      <sz val="12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26"/>
      <name val="Arial Black"/>
      <family val="2"/>
    </font>
    <font>
      <b/>
      <sz val="14"/>
      <name val="Arial CE"/>
      <family val="2"/>
    </font>
    <font>
      <b/>
      <sz val="26"/>
      <name val="Arial"/>
      <family val="2"/>
    </font>
    <font>
      <b/>
      <sz val="26"/>
      <name val="Arial Black"/>
      <family val="2"/>
    </font>
    <font>
      <b/>
      <sz val="16"/>
      <color indexed="10"/>
      <name val="Arial CE"/>
      <family val="0"/>
    </font>
    <font>
      <b/>
      <sz val="11"/>
      <name val="Arial"/>
      <family val="2"/>
    </font>
    <font>
      <b/>
      <sz val="16"/>
      <name val="Arial"/>
      <family val="2"/>
    </font>
    <font>
      <b/>
      <sz val="1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8"/>
      <name val="Arial Black"/>
      <family val="2"/>
    </font>
    <font>
      <sz val="18"/>
      <name val="Arial CE"/>
      <family val="0"/>
    </font>
    <font>
      <sz val="14"/>
      <name val="Arial CE"/>
      <family val="0"/>
    </font>
    <font>
      <b/>
      <sz val="9"/>
      <name val="Arial"/>
      <family val="2"/>
    </font>
    <font>
      <sz val="10"/>
      <name val="Arial Black"/>
      <family val="2"/>
    </font>
    <font>
      <sz val="16"/>
      <color indexed="10"/>
      <name val="Arial Black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b/>
      <sz val="18"/>
      <name val="Arial CE"/>
      <family val="0"/>
    </font>
    <font>
      <b/>
      <sz val="18"/>
      <name val="Arial Blac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1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0" fillId="0" borderId="14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2" fontId="0" fillId="34" borderId="12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2" fontId="0" fillId="34" borderId="12" xfId="0" applyNumberForma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2" fillId="34" borderId="14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2" xfId="0" applyFont="1" applyBorder="1" applyAlignment="1">
      <alignment/>
    </xf>
    <xf numFmtId="2" fontId="1" fillId="34" borderId="12" xfId="0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8" fillId="0" borderId="17" xfId="0" applyFont="1" applyBorder="1" applyAlignment="1">
      <alignment/>
    </xf>
    <xf numFmtId="166" fontId="2" fillId="0" borderId="14" xfId="0" applyNumberFormat="1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34" borderId="14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2" fontId="10" fillId="34" borderId="14" xfId="0" applyNumberFormat="1" applyFont="1" applyFill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66" fontId="10" fillId="0" borderId="2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6" fontId="2" fillId="0" borderId="21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6" fontId="10" fillId="0" borderId="14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34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4" fillId="0" borderId="10" xfId="0" applyFont="1" applyBorder="1" applyAlignment="1">
      <alignment horizontal="left" vertical="center"/>
    </xf>
    <xf numFmtId="2" fontId="0" fillId="34" borderId="0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22" fillId="34" borderId="12" xfId="0" applyNumberFormat="1" applyFont="1" applyFill="1" applyBorder="1" applyAlignment="1">
      <alignment horizontal="center" vertical="center"/>
    </xf>
    <xf numFmtId="2" fontId="22" fillId="34" borderId="12" xfId="0" applyNumberFormat="1" applyFont="1" applyFill="1" applyBorder="1" applyAlignment="1">
      <alignment horizontal="center"/>
    </xf>
    <xf numFmtId="2" fontId="22" fillId="34" borderId="11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166" fontId="2" fillId="0" borderId="18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2" fillId="34" borderId="12" xfId="0" applyNumberFormat="1" applyFont="1" applyFill="1" applyBorder="1" applyAlignment="1">
      <alignment horizontal="center"/>
    </xf>
    <xf numFmtId="2" fontId="22" fillId="34" borderId="12" xfId="0" applyNumberFormat="1" applyFont="1" applyFill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center"/>
    </xf>
    <xf numFmtId="2" fontId="22" fillId="0" borderId="12" xfId="0" applyNumberFormat="1" applyFont="1" applyFill="1" applyBorder="1" applyAlignment="1">
      <alignment horizontal="center" vertical="center"/>
    </xf>
    <xf numFmtId="2" fontId="18" fillId="34" borderId="12" xfId="0" applyNumberFormat="1" applyFont="1" applyFill="1" applyBorder="1" applyAlignment="1">
      <alignment horizontal="center"/>
    </xf>
    <xf numFmtId="2" fontId="18" fillId="34" borderId="10" xfId="0" applyNumberFormat="1" applyFont="1" applyFill="1" applyBorder="1" applyAlignment="1">
      <alignment horizontal="center"/>
    </xf>
    <xf numFmtId="2" fontId="18" fillId="34" borderId="11" xfId="0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/>
    </xf>
    <xf numFmtId="2" fontId="22" fillId="34" borderId="14" xfId="0" applyNumberFormat="1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19" fillId="0" borderId="0" xfId="0" applyFont="1" applyAlignment="1">
      <alignment vertical="center"/>
    </xf>
    <xf numFmtId="0" fontId="14" fillId="0" borderId="18" xfId="0" applyFont="1" applyBorder="1" applyAlignment="1">
      <alignment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21" xfId="0" applyFont="1" applyBorder="1" applyAlignment="1">
      <alignment vertical="center" shrinkToFit="1"/>
    </xf>
    <xf numFmtId="0" fontId="31" fillId="0" borderId="13" xfId="0" applyFont="1" applyBorder="1" applyAlignment="1">
      <alignment vertical="center" shrinkToFit="1"/>
    </xf>
    <xf numFmtId="0" fontId="18" fillId="0" borderId="23" xfId="0" applyFont="1" applyBorder="1" applyAlignment="1">
      <alignment vertical="center" shrinkToFit="1"/>
    </xf>
    <xf numFmtId="0" fontId="31" fillId="0" borderId="24" xfId="0" applyFont="1" applyBorder="1" applyAlignment="1">
      <alignment vertical="center" shrinkToFit="1"/>
    </xf>
    <xf numFmtId="166" fontId="10" fillId="0" borderId="22" xfId="0" applyNumberFormat="1" applyFont="1" applyBorder="1" applyAlignment="1">
      <alignment horizontal="center"/>
    </xf>
    <xf numFmtId="0" fontId="21" fillId="0" borderId="14" xfId="0" applyFont="1" applyBorder="1" applyAlignment="1">
      <alignment horizontal="left" vertical="center"/>
    </xf>
    <xf numFmtId="2" fontId="0" fillId="0" borderId="11" xfId="0" applyNumberFormat="1" applyBorder="1" applyAlignment="1">
      <alignment horizontal="center"/>
    </xf>
    <xf numFmtId="2" fontId="2" fillId="34" borderId="11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2" fontId="22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22" fillId="34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/>
    </xf>
    <xf numFmtId="2" fontId="22" fillId="34" borderId="11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22" fillId="34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22" fillId="34" borderId="0" xfId="0" applyNumberFormat="1" applyFont="1" applyFill="1" applyBorder="1" applyAlignment="1">
      <alignment horizontal="center" vertical="center"/>
    </xf>
    <xf numFmtId="2" fontId="22" fillId="34" borderId="25" xfId="0" applyNumberFormat="1" applyFont="1" applyFill="1" applyBorder="1" applyAlignment="1">
      <alignment horizontal="center" vertical="center"/>
    </xf>
    <xf numFmtId="2" fontId="0" fillId="34" borderId="25" xfId="0" applyNumberFormat="1" applyFont="1" applyFill="1" applyBorder="1" applyAlignment="1">
      <alignment horizontal="center" vertical="center"/>
    </xf>
    <xf numFmtId="2" fontId="22" fillId="0" borderId="25" xfId="0" applyNumberFormat="1" applyFont="1" applyFill="1" applyBorder="1" applyAlignment="1">
      <alignment horizontal="center" vertical="center"/>
    </xf>
    <xf numFmtId="2" fontId="22" fillId="34" borderId="25" xfId="0" applyNumberFormat="1" applyFon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2" fontId="22" fillId="34" borderId="16" xfId="0" applyNumberFormat="1" applyFont="1" applyFill="1" applyBorder="1" applyAlignment="1">
      <alignment horizontal="center" vertical="center"/>
    </xf>
    <xf numFmtId="2" fontId="0" fillId="34" borderId="16" xfId="0" applyNumberFormat="1" applyFont="1" applyFill="1" applyBorder="1" applyAlignment="1">
      <alignment horizontal="center" vertical="center"/>
    </xf>
    <xf numFmtId="2" fontId="22" fillId="0" borderId="16" xfId="0" applyNumberFormat="1" applyFont="1" applyFill="1" applyBorder="1" applyAlignment="1">
      <alignment horizontal="center" vertical="center"/>
    </xf>
    <xf numFmtId="2" fontId="22" fillId="34" borderId="16" xfId="0" applyNumberFormat="1" applyFon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22" fillId="34" borderId="0" xfId="0" applyNumberFormat="1" applyFont="1" applyFill="1" applyBorder="1" applyAlignment="1">
      <alignment horizontal="center"/>
    </xf>
    <xf numFmtId="2" fontId="0" fillId="34" borderId="0" xfId="0" applyNumberFormat="1" applyFont="1" applyFill="1" applyBorder="1" applyAlignment="1">
      <alignment horizontal="center"/>
    </xf>
    <xf numFmtId="2" fontId="22" fillId="34" borderId="0" xfId="0" applyNumberFormat="1" applyFont="1" applyFill="1" applyBorder="1" applyAlignment="1">
      <alignment horizontal="center"/>
    </xf>
    <xf numFmtId="0" fontId="14" fillId="0" borderId="16" xfId="0" applyFont="1" applyBorder="1" applyAlignment="1">
      <alignment horizontal="left" vertical="center" wrapText="1"/>
    </xf>
    <xf numFmtId="2" fontId="10" fillId="0" borderId="16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14" fontId="11" fillId="0" borderId="0" xfId="0" applyNumberFormat="1" applyFont="1" applyAlignment="1">
      <alignment/>
    </xf>
    <xf numFmtId="2" fontId="18" fillId="34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18" fillId="34" borderId="10" xfId="0" applyNumberFormat="1" applyFont="1" applyFill="1" applyBorder="1" applyAlignment="1">
      <alignment horizontal="center" vertical="center"/>
    </xf>
    <xf numFmtId="2" fontId="21" fillId="0" borderId="14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20" fillId="0" borderId="14" xfId="0" applyFont="1" applyBorder="1" applyAlignment="1">
      <alignment/>
    </xf>
    <xf numFmtId="0" fontId="20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13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0</xdr:rowOff>
    </xdr:from>
    <xdr:to>
      <xdr:col>10</xdr:col>
      <xdr:colOff>447675</xdr:colOff>
      <xdr:row>3</xdr:row>
      <xdr:rowOff>19050</xdr:rowOff>
    </xdr:to>
    <xdr:pic>
      <xdr:nvPicPr>
        <xdr:cNvPr id="1" name="Obraz 3" descr="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90500"/>
          <a:ext cx="1695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SheetLayoutView="75" zoomScalePageLayoutView="0" workbookViewId="0" topLeftCell="A24">
      <selection activeCell="E51" sqref="E51"/>
    </sheetView>
  </sheetViews>
  <sheetFormatPr defaultColWidth="9.00390625" defaultRowHeight="12.75"/>
  <cols>
    <col min="1" max="1" width="44.25390625" style="10" customWidth="1"/>
    <col min="2" max="2" width="22.125" style="10" customWidth="1"/>
    <col min="3" max="3" width="7.25390625" style="0" customWidth="1"/>
    <col min="4" max="4" width="5.50390625" style="0" customWidth="1"/>
    <col min="5" max="5" width="8.50390625" style="0" customWidth="1"/>
    <col min="6" max="6" width="0.875" style="0" hidden="1" customWidth="1"/>
    <col min="7" max="7" width="8.625" style="0" customWidth="1"/>
    <col min="8" max="8" width="13.25390625" style="0" customWidth="1"/>
    <col min="9" max="9" width="7.875" style="0" customWidth="1"/>
    <col min="10" max="10" width="8.50390625" style="0" customWidth="1"/>
  </cols>
  <sheetData>
    <row r="1" spans="3:8" s="7" customFormat="1" ht="15" customHeight="1">
      <c r="C1" s="31"/>
      <c r="D1" s="31"/>
      <c r="E1" s="31"/>
      <c r="F1" s="31"/>
      <c r="G1" s="24"/>
      <c r="H1" s="24"/>
    </row>
    <row r="2" spans="1:8" s="7" customFormat="1" ht="24.75" customHeight="1">
      <c r="A2" s="132" t="s">
        <v>45</v>
      </c>
      <c r="B2" s="30"/>
      <c r="G2" s="117"/>
      <c r="H2" s="116"/>
    </row>
    <row r="3" spans="1:2" s="7" customFormat="1" ht="25.5" customHeight="1">
      <c r="A3" s="9"/>
      <c r="B3" s="9"/>
    </row>
    <row r="4" spans="1:8" ht="27">
      <c r="A4" s="27"/>
      <c r="B4" s="50" t="s">
        <v>29</v>
      </c>
      <c r="E4" s="93" t="s">
        <v>18</v>
      </c>
      <c r="F4" s="8"/>
      <c r="H4" s="180">
        <v>45047</v>
      </c>
    </row>
    <row r="5" spans="1:10" ht="15">
      <c r="A5" s="18" t="s">
        <v>0</v>
      </c>
      <c r="B5" s="18" t="s">
        <v>33</v>
      </c>
      <c r="C5" s="34" t="s">
        <v>1</v>
      </c>
      <c r="D5" s="34" t="s">
        <v>37</v>
      </c>
      <c r="E5" s="4" t="s">
        <v>16</v>
      </c>
      <c r="F5" s="35" t="s">
        <v>24</v>
      </c>
      <c r="G5" s="4" t="s">
        <v>24</v>
      </c>
      <c r="H5" s="34" t="s">
        <v>7</v>
      </c>
      <c r="I5" s="4" t="s">
        <v>5</v>
      </c>
      <c r="J5" s="99" t="s">
        <v>10</v>
      </c>
    </row>
    <row r="6" spans="1:10" ht="12.75">
      <c r="A6" s="43"/>
      <c r="B6" s="43"/>
      <c r="C6" s="44" t="s">
        <v>2</v>
      </c>
      <c r="D6" s="44" t="s">
        <v>3</v>
      </c>
      <c r="E6" s="44" t="s">
        <v>4</v>
      </c>
      <c r="F6" s="51" t="s">
        <v>27</v>
      </c>
      <c r="G6" s="44" t="s">
        <v>28</v>
      </c>
      <c r="H6" s="44" t="s">
        <v>8</v>
      </c>
      <c r="I6" s="44" t="s">
        <v>9</v>
      </c>
      <c r="J6" s="44" t="s">
        <v>9</v>
      </c>
    </row>
    <row r="7" spans="1:10" ht="13.5" customHeight="1">
      <c r="A7" s="193" t="s">
        <v>46</v>
      </c>
      <c r="B7" s="190" t="s">
        <v>41</v>
      </c>
      <c r="C7" s="66">
        <v>1.5</v>
      </c>
      <c r="D7" s="68">
        <v>2</v>
      </c>
      <c r="E7" s="118"/>
      <c r="F7" s="66"/>
      <c r="G7" s="184">
        <v>95</v>
      </c>
      <c r="H7" s="187">
        <f>G7/E8</f>
        <v>3.8</v>
      </c>
      <c r="I7" s="181">
        <f>G7*1.23</f>
        <v>116.85</v>
      </c>
      <c r="J7" s="71">
        <f>I7*D7/25</f>
        <v>9.347999999999999</v>
      </c>
    </row>
    <row r="8" spans="1:10" ht="13.5" customHeight="1">
      <c r="A8" s="193"/>
      <c r="B8" s="191"/>
      <c r="C8" s="68">
        <v>2</v>
      </c>
      <c r="D8" s="68">
        <v>3</v>
      </c>
      <c r="E8" s="118">
        <v>25</v>
      </c>
      <c r="F8" s="66"/>
      <c r="G8" s="185"/>
      <c r="H8" s="182"/>
      <c r="I8" s="182"/>
      <c r="J8" s="71">
        <f>I7*D8/25</f>
        <v>14.021999999999998</v>
      </c>
    </row>
    <row r="9" spans="1:10" ht="13.5" customHeight="1">
      <c r="A9" s="194"/>
      <c r="B9" s="192"/>
      <c r="C9" s="68">
        <v>3</v>
      </c>
      <c r="D9" s="68">
        <v>4</v>
      </c>
      <c r="E9" s="119"/>
      <c r="F9" s="66"/>
      <c r="G9" s="186"/>
      <c r="H9" s="183"/>
      <c r="I9" s="183"/>
      <c r="J9" s="71">
        <f>I7*D9/25</f>
        <v>18.695999999999998</v>
      </c>
    </row>
    <row r="10" spans="1:10" ht="13.5" customHeight="1" thickBot="1">
      <c r="A10" s="201" t="s">
        <v>47</v>
      </c>
      <c r="B10" s="136" t="s">
        <v>40</v>
      </c>
      <c r="C10" s="75">
        <v>1.5</v>
      </c>
      <c r="D10" s="84">
        <v>2.3</v>
      </c>
      <c r="E10" s="195">
        <v>25</v>
      </c>
      <c r="F10" s="70" t="s">
        <v>23</v>
      </c>
      <c r="G10" s="184">
        <v>152</v>
      </c>
      <c r="H10" s="198">
        <f>G10*0.04</f>
        <v>6.08</v>
      </c>
      <c r="I10" s="184">
        <f>G10*1.23</f>
        <v>186.96</v>
      </c>
      <c r="J10" s="108">
        <f>I10/E10*D10</f>
        <v>17.20032</v>
      </c>
    </row>
    <row r="11" spans="1:10" ht="13.5" customHeight="1">
      <c r="A11" s="202"/>
      <c r="B11" s="137"/>
      <c r="C11" s="76">
        <v>2</v>
      </c>
      <c r="D11" s="115">
        <v>2.8</v>
      </c>
      <c r="E11" s="182"/>
      <c r="F11" s="69"/>
      <c r="G11" s="196"/>
      <c r="H11" s="199"/>
      <c r="I11" s="188"/>
      <c r="J11" s="108">
        <f>I10/E10*D11</f>
        <v>20.93952</v>
      </c>
    </row>
    <row r="12" spans="1:10" ht="12.75" customHeight="1">
      <c r="A12" s="202"/>
      <c r="B12" s="138" t="s">
        <v>41</v>
      </c>
      <c r="C12" s="77">
        <v>3</v>
      </c>
      <c r="D12" s="85">
        <v>3.7</v>
      </c>
      <c r="E12" s="183"/>
      <c r="F12" s="69">
        <v>67.65</v>
      </c>
      <c r="G12" s="197"/>
      <c r="H12" s="200"/>
      <c r="I12" s="189"/>
      <c r="J12" s="108">
        <f>I10/E10*D12</f>
        <v>27.670080000000002</v>
      </c>
    </row>
    <row r="13" spans="1:10" ht="15" customHeight="1" hidden="1">
      <c r="A13" s="54" t="s">
        <v>32</v>
      </c>
      <c r="B13" s="54"/>
      <c r="C13" s="79">
        <v>0</v>
      </c>
      <c r="D13" s="86">
        <v>1</v>
      </c>
      <c r="E13" s="11">
        <v>25</v>
      </c>
      <c r="F13" s="38">
        <v>60.37</v>
      </c>
      <c r="G13" s="124">
        <v>147</v>
      </c>
      <c r="H13" s="12">
        <f>G13*0.0625</f>
        <v>9.1875</v>
      </c>
      <c r="I13" s="55">
        <f>G13*1.22</f>
        <v>179.34</v>
      </c>
      <c r="J13" s="108">
        <f>I13/E13*D13</f>
        <v>7.1736</v>
      </c>
    </row>
    <row r="14" spans="1:10" ht="15" customHeight="1" hidden="1">
      <c r="A14" s="54" t="s">
        <v>20</v>
      </c>
      <c r="B14" s="54"/>
      <c r="C14" s="79">
        <v>0</v>
      </c>
      <c r="D14" s="86">
        <v>1</v>
      </c>
      <c r="E14" s="11">
        <v>16</v>
      </c>
      <c r="F14" s="38">
        <v>60.37</v>
      </c>
      <c r="G14" s="124">
        <v>99</v>
      </c>
      <c r="H14" s="12">
        <f>G14*0.0625</f>
        <v>6.1875</v>
      </c>
      <c r="I14" s="55">
        <f>G14*1.22</f>
        <v>120.78</v>
      </c>
      <c r="J14" s="108">
        <f>I14/E14*D14</f>
        <v>7.54875</v>
      </c>
    </row>
    <row r="15" spans="1:10" ht="15" hidden="1">
      <c r="A15" s="53" t="s">
        <v>22</v>
      </c>
      <c r="B15" s="53"/>
      <c r="C15" s="78">
        <v>1</v>
      </c>
      <c r="D15" s="78">
        <v>2.5</v>
      </c>
      <c r="E15" s="2">
        <v>15</v>
      </c>
      <c r="F15" s="36">
        <v>62.27</v>
      </c>
      <c r="G15" s="125">
        <v>104</v>
      </c>
      <c r="H15" s="5">
        <f>G15*0.066666</f>
        <v>6.933264</v>
      </c>
      <c r="I15" s="73">
        <f>G15*1.22</f>
        <v>126.88</v>
      </c>
      <c r="J15" s="110">
        <f>I15/E15*D15</f>
        <v>21.146666666666665</v>
      </c>
    </row>
    <row r="16" spans="1:10" ht="13.5" hidden="1">
      <c r="A16" s="56"/>
      <c r="B16" s="56"/>
      <c r="C16" s="65">
        <v>1.5</v>
      </c>
      <c r="D16" s="77">
        <v>4</v>
      </c>
      <c r="E16" s="3">
        <v>15</v>
      </c>
      <c r="F16" s="37"/>
      <c r="G16" s="126">
        <v>104</v>
      </c>
      <c r="H16" s="6">
        <f>G16*0.066666</f>
        <v>6.933264</v>
      </c>
      <c r="I16" s="72">
        <f>G16*1.22</f>
        <v>126.88</v>
      </c>
      <c r="J16" s="109">
        <f>I16/E16*D16</f>
        <v>33.834666666666664</v>
      </c>
    </row>
    <row r="17" spans="1:10" ht="15" customHeight="1" hidden="1">
      <c r="A17" s="52"/>
      <c r="B17" s="52"/>
      <c r="C17" s="78">
        <v>1</v>
      </c>
      <c r="D17" s="78">
        <v>1.8</v>
      </c>
      <c r="E17" s="2"/>
      <c r="F17" s="36"/>
      <c r="G17" s="127"/>
      <c r="H17" s="13"/>
      <c r="I17" s="36"/>
      <c r="J17" s="111" t="e">
        <f>#REF!/#REF!*D17</f>
        <v>#REF!</v>
      </c>
    </row>
    <row r="18" spans="1:10" ht="15" customHeight="1" hidden="1">
      <c r="A18" s="54" t="s">
        <v>31</v>
      </c>
      <c r="B18" s="54"/>
      <c r="C18" s="79">
        <v>0</v>
      </c>
      <c r="D18" s="79">
        <v>1.5</v>
      </c>
      <c r="E18" s="11">
        <v>25</v>
      </c>
      <c r="F18" s="64"/>
      <c r="G18" s="124">
        <v>148</v>
      </c>
      <c r="H18" s="11">
        <f>G18/E18</f>
        <v>5.92</v>
      </c>
      <c r="I18" s="55">
        <f>G18*1.22</f>
        <v>180.56</v>
      </c>
      <c r="J18" s="108">
        <f>D18*I18/E18</f>
        <v>10.8336</v>
      </c>
    </row>
    <row r="19" spans="1:10" ht="15" customHeight="1" hidden="1">
      <c r="A19" s="60"/>
      <c r="B19" s="60"/>
      <c r="C19" s="80">
        <v>1</v>
      </c>
      <c r="D19" s="80">
        <v>1.8</v>
      </c>
      <c r="E19" s="15"/>
      <c r="F19" s="62"/>
      <c r="G19" s="128"/>
      <c r="H19" s="15"/>
      <c r="I19" s="40"/>
      <c r="J19" s="32">
        <f>I20/E20*D19</f>
        <v>12.429359999999999</v>
      </c>
    </row>
    <row r="20" spans="1:10" ht="15" hidden="1">
      <c r="A20" s="58" t="s">
        <v>21</v>
      </c>
      <c r="B20" s="58"/>
      <c r="C20" s="80">
        <v>1.5</v>
      </c>
      <c r="D20" s="80">
        <v>2.3</v>
      </c>
      <c r="E20" s="15">
        <v>25</v>
      </c>
      <c r="F20" s="62">
        <v>83.83</v>
      </c>
      <c r="G20" s="129">
        <v>141.5</v>
      </c>
      <c r="H20" s="17">
        <f>G20*0.04</f>
        <v>5.66</v>
      </c>
      <c r="I20" s="74">
        <f>G20*1.22</f>
        <v>172.63</v>
      </c>
      <c r="J20" s="32">
        <f>I20/E20*D20</f>
        <v>15.881959999999998</v>
      </c>
    </row>
    <row r="21" spans="1:10" ht="15" customHeight="1" hidden="1">
      <c r="A21" s="59" t="s">
        <v>11</v>
      </c>
      <c r="B21" s="59"/>
      <c r="C21" s="80">
        <v>2</v>
      </c>
      <c r="D21" s="87">
        <v>3</v>
      </c>
      <c r="E21" s="15"/>
      <c r="F21" s="62"/>
      <c r="G21" s="128"/>
      <c r="H21" s="15"/>
      <c r="I21" s="40"/>
      <c r="J21" s="32">
        <f>I20/E20*D21</f>
        <v>20.7156</v>
      </c>
    </row>
    <row r="22" spans="1:10" ht="15" customHeight="1" hidden="1">
      <c r="A22" s="61"/>
      <c r="B22" s="61"/>
      <c r="C22" s="81">
        <v>3</v>
      </c>
      <c r="D22" s="81">
        <v>4.5</v>
      </c>
      <c r="E22" s="16"/>
      <c r="F22" s="63"/>
      <c r="G22" s="130"/>
      <c r="H22" s="16"/>
      <c r="I22" s="41"/>
      <c r="J22" s="33">
        <f>I20/E20*D22</f>
        <v>31.0734</v>
      </c>
    </row>
    <row r="23" spans="1:10" ht="15" customHeight="1" hidden="1">
      <c r="A23" s="57"/>
      <c r="B23" s="67"/>
      <c r="C23" s="82">
        <v>1</v>
      </c>
      <c r="D23" s="88">
        <v>1.8</v>
      </c>
      <c r="E23" s="14"/>
      <c r="F23" s="39"/>
      <c r="G23" s="131"/>
      <c r="H23" s="14"/>
      <c r="I23" s="39"/>
      <c r="J23" s="112" t="e">
        <f>#REF!/#REF!*D23</f>
        <v>#REF!</v>
      </c>
    </row>
    <row r="24" spans="1:10" ht="15" customHeight="1">
      <c r="A24" s="202" t="s">
        <v>48</v>
      </c>
      <c r="B24" s="133" t="s">
        <v>40</v>
      </c>
      <c r="C24" s="82">
        <v>1.5</v>
      </c>
      <c r="D24" s="88">
        <v>2.3</v>
      </c>
      <c r="E24" s="199">
        <v>25</v>
      </c>
      <c r="F24" s="40"/>
      <c r="G24" s="129"/>
      <c r="H24" s="17"/>
      <c r="I24" s="72"/>
      <c r="J24" s="112">
        <f>I25/25*D24</f>
        <v>22.631999999999998</v>
      </c>
    </row>
    <row r="25" spans="1:10" ht="15" customHeight="1">
      <c r="A25" s="202"/>
      <c r="B25" s="134"/>
      <c r="C25" s="83">
        <v>2</v>
      </c>
      <c r="D25" s="139">
        <v>2.8</v>
      </c>
      <c r="E25" s="199"/>
      <c r="F25" s="40"/>
      <c r="G25" s="129">
        <v>200</v>
      </c>
      <c r="H25" s="172">
        <f>G25/25</f>
        <v>8</v>
      </c>
      <c r="I25" s="74">
        <f>G25*1.23</f>
        <v>246</v>
      </c>
      <c r="J25" s="112">
        <f>I25/25*D25</f>
        <v>27.552</v>
      </c>
    </row>
    <row r="26" spans="1:10" ht="15" customHeight="1">
      <c r="A26" s="207"/>
      <c r="B26" s="135" t="s">
        <v>41</v>
      </c>
      <c r="C26" s="83">
        <v>3</v>
      </c>
      <c r="D26" s="139">
        <v>3.7</v>
      </c>
      <c r="E26" s="200"/>
      <c r="F26" s="40"/>
      <c r="G26" s="105"/>
      <c r="H26" s="141"/>
      <c r="I26" s="142"/>
      <c r="J26" s="112">
        <f>I25/25*D26</f>
        <v>36.408</v>
      </c>
    </row>
    <row r="27" spans="3:10" ht="12.75" hidden="1">
      <c r="C27" s="1"/>
      <c r="D27" s="1"/>
      <c r="E27" s="1"/>
      <c r="F27" s="1"/>
      <c r="G27" s="1"/>
      <c r="H27" s="1"/>
      <c r="I27" s="1"/>
      <c r="J27" s="1"/>
    </row>
    <row r="28" spans="2:9" ht="27">
      <c r="B28" s="94"/>
      <c r="C28" s="95"/>
      <c r="D28" s="95"/>
      <c r="E28" s="96" t="s">
        <v>19</v>
      </c>
      <c r="F28" s="96"/>
      <c r="G28" s="95"/>
      <c r="H28" s="95"/>
      <c r="I28" s="1"/>
    </row>
    <row r="29" spans="1:9" ht="15">
      <c r="A29" s="22" t="s">
        <v>0</v>
      </c>
      <c r="B29" s="22"/>
      <c r="C29" s="100" t="s">
        <v>36</v>
      </c>
      <c r="D29" s="23" t="s">
        <v>16</v>
      </c>
      <c r="E29" s="47" t="s">
        <v>24</v>
      </c>
      <c r="F29" s="45" t="s">
        <v>24</v>
      </c>
      <c r="G29" s="23" t="s">
        <v>13</v>
      </c>
      <c r="H29" s="23" t="s">
        <v>14</v>
      </c>
      <c r="I29" s="100" t="s">
        <v>10</v>
      </c>
    </row>
    <row r="30" spans="1:9" ht="12.75">
      <c r="A30" s="28"/>
      <c r="B30" s="28"/>
      <c r="C30" s="29" t="s">
        <v>12</v>
      </c>
      <c r="D30" s="29" t="s">
        <v>34</v>
      </c>
      <c r="E30" s="48" t="s">
        <v>26</v>
      </c>
      <c r="F30" s="46" t="s">
        <v>25</v>
      </c>
      <c r="G30" s="29" t="s">
        <v>6</v>
      </c>
      <c r="H30" s="29" t="s">
        <v>15</v>
      </c>
      <c r="I30" s="113" t="s">
        <v>15</v>
      </c>
    </row>
    <row r="31" spans="1:9" ht="17.25">
      <c r="A31" s="97" t="s">
        <v>43</v>
      </c>
      <c r="B31" s="208" t="s">
        <v>49</v>
      </c>
      <c r="C31" s="205">
        <v>0.2</v>
      </c>
      <c r="D31" s="89">
        <v>10</v>
      </c>
      <c r="E31" s="120">
        <v>110</v>
      </c>
      <c r="F31" s="42">
        <v>38.43</v>
      </c>
      <c r="G31" s="101">
        <f>E31/D31</f>
        <v>11</v>
      </c>
      <c r="H31" s="103">
        <f>E31*1.23</f>
        <v>135.3</v>
      </c>
      <c r="I31" s="102">
        <f>C31*H31/D31</f>
        <v>2.7060000000000004</v>
      </c>
    </row>
    <row r="32" spans="1:9" ht="15">
      <c r="A32" s="140" t="s">
        <v>35</v>
      </c>
      <c r="B32" s="183"/>
      <c r="C32" s="199"/>
      <c r="D32" s="89">
        <v>5</v>
      </c>
      <c r="E32" s="120">
        <v>58</v>
      </c>
      <c r="F32" s="42"/>
      <c r="G32" s="101">
        <f>E32/D32</f>
        <v>11.6</v>
      </c>
      <c r="H32" s="104">
        <f>E32*1.23</f>
        <v>71.34</v>
      </c>
      <c r="I32" s="106">
        <f>H32*C31/D32</f>
        <v>2.8536</v>
      </c>
    </row>
    <row r="33" spans="1:9" ht="13.5" hidden="1">
      <c r="A33" s="20" t="s">
        <v>30</v>
      </c>
      <c r="B33" s="90"/>
      <c r="C33" s="206">
        <v>0.15</v>
      </c>
      <c r="D33" s="21">
        <v>5</v>
      </c>
      <c r="E33" s="120">
        <v>28</v>
      </c>
      <c r="F33" s="42">
        <v>15.71</v>
      </c>
      <c r="G33" s="102">
        <f>E33/D33</f>
        <v>5.6</v>
      </c>
      <c r="H33" s="49">
        <f>E33*1.22</f>
        <v>34.16</v>
      </c>
      <c r="I33" s="102">
        <f>H33/D33*C33</f>
        <v>1.0247999999999997</v>
      </c>
    </row>
    <row r="34" spans="1:9" ht="13.5" hidden="1">
      <c r="A34" s="26" t="s">
        <v>17</v>
      </c>
      <c r="B34" s="26"/>
      <c r="C34" s="183"/>
      <c r="D34" s="21">
        <v>10</v>
      </c>
      <c r="E34" s="120">
        <v>46</v>
      </c>
      <c r="F34" s="42">
        <v>27.93</v>
      </c>
      <c r="G34" s="102">
        <f>E34/D34</f>
        <v>4.6</v>
      </c>
      <c r="H34" s="49">
        <f>E34*1.22</f>
        <v>56.12</v>
      </c>
      <c r="I34" s="102">
        <f>H34/D34*C33</f>
        <v>0.8418</v>
      </c>
    </row>
    <row r="35" spans="1:9" ht="12.75" hidden="1">
      <c r="A35" s="19"/>
      <c r="B35" s="19"/>
      <c r="C35" s="1"/>
      <c r="D35" s="1"/>
      <c r="E35" s="1"/>
      <c r="F35" s="1"/>
      <c r="G35" s="1"/>
      <c r="H35" s="1"/>
      <c r="I35" s="1"/>
    </row>
    <row r="36" spans="1:10" ht="27">
      <c r="A36" s="203" t="s">
        <v>38</v>
      </c>
      <c r="B36" s="204"/>
      <c r="C36" s="204"/>
      <c r="D36" s="204"/>
      <c r="E36" s="204"/>
      <c r="F36" s="204"/>
      <c r="G36" s="204"/>
      <c r="H36" s="204"/>
      <c r="I36" s="204"/>
      <c r="J36" s="204"/>
    </row>
    <row r="37" spans="1:10" ht="15" customHeight="1">
      <c r="A37" s="209" t="s">
        <v>42</v>
      </c>
      <c r="B37" s="208" t="s">
        <v>50</v>
      </c>
      <c r="C37" s="229">
        <v>0.33</v>
      </c>
      <c r="D37" s="173"/>
      <c r="E37" s="174"/>
      <c r="F37" s="175"/>
      <c r="G37" s="151"/>
      <c r="H37" s="176"/>
      <c r="I37" s="152"/>
      <c r="J37" s="114"/>
    </row>
    <row r="38" spans="1:10" ht="15" customHeight="1">
      <c r="A38" s="231"/>
      <c r="B38" s="230"/>
      <c r="C38" s="200"/>
      <c r="D38" s="89">
        <v>8</v>
      </c>
      <c r="E38" s="120">
        <v>130</v>
      </c>
      <c r="F38" s="42"/>
      <c r="G38" s="122">
        <f>E38/D38</f>
        <v>16.25</v>
      </c>
      <c r="H38" s="104">
        <f>E38*1.23</f>
        <v>159.9</v>
      </c>
      <c r="I38" s="102">
        <f>H38*C37/D38</f>
        <v>6.595875</v>
      </c>
      <c r="J38" s="114"/>
    </row>
    <row r="39" spans="1:9" ht="15.75" customHeight="1">
      <c r="A39" s="237" t="s">
        <v>39</v>
      </c>
      <c r="B39" s="233" t="s">
        <v>50</v>
      </c>
      <c r="C39" s="235">
        <v>0.33</v>
      </c>
      <c r="D39" s="148"/>
      <c r="E39" s="149"/>
      <c r="F39" s="150"/>
      <c r="G39" s="151"/>
      <c r="H39" s="151"/>
      <c r="I39" s="152"/>
    </row>
    <row r="40" spans="1:9" ht="15.75" customHeight="1">
      <c r="A40" s="238"/>
      <c r="B40" s="234"/>
      <c r="C40" s="236"/>
      <c r="D40" s="143">
        <v>8</v>
      </c>
      <c r="E40" s="144">
        <v>185</v>
      </c>
      <c r="F40" s="145"/>
      <c r="G40" s="122">
        <f>E40/D40</f>
        <v>23.125</v>
      </c>
      <c r="H40" s="122">
        <f>E40*1.23</f>
        <v>227.54999999999998</v>
      </c>
      <c r="I40" s="102">
        <f>H40*C39/D40</f>
        <v>9.3864375</v>
      </c>
    </row>
    <row r="41" spans="1:9" ht="15.75" customHeight="1">
      <c r="A41" s="215"/>
      <c r="B41" s="218" t="s">
        <v>56</v>
      </c>
      <c r="C41" s="220" t="s">
        <v>51</v>
      </c>
      <c r="D41" s="148" t="s">
        <v>51</v>
      </c>
      <c r="E41" s="149" t="s">
        <v>51</v>
      </c>
      <c r="F41" s="150"/>
      <c r="G41" s="151" t="s">
        <v>51</v>
      </c>
      <c r="H41" s="151" t="s">
        <v>51</v>
      </c>
      <c r="I41" s="152" t="s">
        <v>51</v>
      </c>
    </row>
    <row r="42" spans="1:9" ht="15.75" customHeight="1">
      <c r="A42" s="216"/>
      <c r="B42" s="219"/>
      <c r="C42" s="221"/>
      <c r="D42" s="148" t="s">
        <v>51</v>
      </c>
      <c r="E42" s="149" t="s">
        <v>51</v>
      </c>
      <c r="F42" s="150"/>
      <c r="G42" s="151" t="s">
        <v>51</v>
      </c>
      <c r="H42" s="151" t="s">
        <v>51</v>
      </c>
      <c r="I42" s="152" t="s">
        <v>51</v>
      </c>
    </row>
    <row r="43" spans="1:9" ht="15.75" customHeight="1">
      <c r="A43" s="217"/>
      <c r="B43" s="219"/>
      <c r="C43" s="222"/>
      <c r="D43" s="148" t="s">
        <v>51</v>
      </c>
      <c r="E43" s="149" t="s">
        <v>51</v>
      </c>
      <c r="F43" s="150"/>
      <c r="G43" s="151" t="s">
        <v>51</v>
      </c>
      <c r="H43" s="151" t="s">
        <v>51</v>
      </c>
      <c r="I43" s="152" t="s">
        <v>51</v>
      </c>
    </row>
    <row r="44" spans="1:9" ht="15.75" customHeight="1">
      <c r="A44" s="209" t="s">
        <v>52</v>
      </c>
      <c r="B44" s="208" t="s">
        <v>55</v>
      </c>
      <c r="C44" s="229">
        <v>4</v>
      </c>
      <c r="D44" s="146" t="s">
        <v>51</v>
      </c>
      <c r="E44" s="161" t="s">
        <v>51</v>
      </c>
      <c r="F44" s="162"/>
      <c r="G44" s="163" t="s">
        <v>51</v>
      </c>
      <c r="H44" s="164" t="s">
        <v>51</v>
      </c>
      <c r="I44" s="165" t="s">
        <v>51</v>
      </c>
    </row>
    <row r="45" spans="1:9" ht="15.75" customHeight="1">
      <c r="A45" s="210"/>
      <c r="B45" s="212"/>
      <c r="C45" s="199"/>
      <c r="D45" s="92">
        <v>25</v>
      </c>
      <c r="E45" s="121">
        <v>23.5</v>
      </c>
      <c r="F45" s="91"/>
      <c r="G45" s="123">
        <f>E45/D45</f>
        <v>0.94</v>
      </c>
      <c r="H45" s="103">
        <f>E45*1.23</f>
        <v>28.905</v>
      </c>
      <c r="I45" s="107">
        <f>H45*C44/D45</f>
        <v>4.6248000000000005</v>
      </c>
    </row>
    <row r="46" spans="1:9" ht="15.75" customHeight="1">
      <c r="A46" s="211"/>
      <c r="B46" s="183"/>
      <c r="C46" s="232"/>
      <c r="D46" s="166" t="s">
        <v>51</v>
      </c>
      <c r="E46" s="167" t="s">
        <v>51</v>
      </c>
      <c r="F46" s="168"/>
      <c r="G46" s="169" t="s">
        <v>51</v>
      </c>
      <c r="H46" s="170" t="s">
        <v>51</v>
      </c>
      <c r="I46" s="165" t="s">
        <v>51</v>
      </c>
    </row>
    <row r="47" spans="1:9" ht="13.5">
      <c r="A47" s="209" t="s">
        <v>54</v>
      </c>
      <c r="B47" s="223" t="s">
        <v>53</v>
      </c>
      <c r="C47" s="226">
        <v>4</v>
      </c>
      <c r="D47" s="146" t="s">
        <v>51</v>
      </c>
      <c r="E47" s="158" t="s">
        <v>51</v>
      </c>
      <c r="F47" s="98"/>
      <c r="G47" s="159" t="s">
        <v>51</v>
      </c>
      <c r="H47" s="160" t="s">
        <v>51</v>
      </c>
      <c r="I47" s="171" t="s">
        <v>51</v>
      </c>
    </row>
    <row r="48" spans="1:9" ht="15" customHeight="1" hidden="1">
      <c r="A48" s="210"/>
      <c r="B48" s="224"/>
      <c r="C48" s="227"/>
      <c r="D48" s="147"/>
      <c r="E48" s="153"/>
      <c r="F48" s="154"/>
      <c r="G48" s="155"/>
      <c r="H48" s="156"/>
      <c r="I48" s="157"/>
    </row>
    <row r="49" spans="1:9" ht="13.5">
      <c r="A49" s="210"/>
      <c r="B49" s="224"/>
      <c r="C49" s="227"/>
      <c r="D49" s="92">
        <v>25</v>
      </c>
      <c r="E49" s="121">
        <v>30.73</v>
      </c>
      <c r="F49" s="91"/>
      <c r="G49" s="123">
        <f>E49/D49</f>
        <v>1.2292</v>
      </c>
      <c r="H49" s="103">
        <f>E49*1.23</f>
        <v>37.7979</v>
      </c>
      <c r="I49" s="107">
        <f>H49*C44/D49</f>
        <v>6.047664</v>
      </c>
    </row>
    <row r="50" spans="1:9" ht="13.5">
      <c r="A50" s="211"/>
      <c r="B50" s="225"/>
      <c r="C50" s="228"/>
      <c r="D50" s="166" t="s">
        <v>51</v>
      </c>
      <c r="E50" s="167" t="s">
        <v>51</v>
      </c>
      <c r="F50" s="168"/>
      <c r="G50" s="169" t="s">
        <v>51</v>
      </c>
      <c r="H50" s="170" t="s">
        <v>51</v>
      </c>
      <c r="I50" s="165" t="s">
        <v>51</v>
      </c>
    </row>
    <row r="51" spans="1:9" ht="33" customHeight="1">
      <c r="A51" s="177" t="s">
        <v>57</v>
      </c>
      <c r="B51" s="179" t="s">
        <v>53</v>
      </c>
      <c r="C51" s="178">
        <v>4</v>
      </c>
      <c r="D51" s="92">
        <v>25</v>
      </c>
      <c r="E51" s="121">
        <v>35.04</v>
      </c>
      <c r="F51" s="91"/>
      <c r="G51" s="123">
        <f>E51/D51</f>
        <v>1.4016</v>
      </c>
      <c r="H51" s="103">
        <f>E51*1.23</f>
        <v>43.099199999999996</v>
      </c>
      <c r="I51" s="107">
        <f>H51*C51/D51</f>
        <v>6.895872</v>
      </c>
    </row>
    <row r="52" spans="1:9" ht="15">
      <c r="A52" s="213" t="s">
        <v>44</v>
      </c>
      <c r="B52" s="214"/>
      <c r="C52" s="214"/>
      <c r="D52" s="214"/>
      <c r="E52" s="214"/>
      <c r="F52" s="214"/>
      <c r="G52" s="214"/>
      <c r="H52" s="214"/>
      <c r="I52" s="214"/>
    </row>
    <row r="55" ht="12.75">
      <c r="A55" s="25"/>
    </row>
  </sheetData>
  <sheetProtection/>
  <mergeCells count="32">
    <mergeCell ref="C37:C38"/>
    <mergeCell ref="B37:B38"/>
    <mergeCell ref="A37:A38"/>
    <mergeCell ref="C44:C46"/>
    <mergeCell ref="B39:B40"/>
    <mergeCell ref="C39:C40"/>
    <mergeCell ref="A39:A40"/>
    <mergeCell ref="A44:A46"/>
    <mergeCell ref="A47:A50"/>
    <mergeCell ref="B44:B46"/>
    <mergeCell ref="A52:I52"/>
    <mergeCell ref="A41:A43"/>
    <mergeCell ref="B41:B43"/>
    <mergeCell ref="C41:C43"/>
    <mergeCell ref="B47:B50"/>
    <mergeCell ref="C47:C50"/>
    <mergeCell ref="A36:J36"/>
    <mergeCell ref="C31:C32"/>
    <mergeCell ref="C33:C34"/>
    <mergeCell ref="A24:A26"/>
    <mergeCell ref="E24:E26"/>
    <mergeCell ref="B31:B32"/>
    <mergeCell ref="I7:I9"/>
    <mergeCell ref="G7:G9"/>
    <mergeCell ref="H7:H9"/>
    <mergeCell ref="I10:I12"/>
    <mergeCell ref="B7:B9"/>
    <mergeCell ref="A7:A9"/>
    <mergeCell ref="E10:E12"/>
    <mergeCell ref="G10:G12"/>
    <mergeCell ref="H10:H12"/>
    <mergeCell ref="A10:A1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Andrzej</cp:lastModifiedBy>
  <cp:lastPrinted>2023-05-12T12:05:57Z</cp:lastPrinted>
  <dcterms:created xsi:type="dcterms:W3CDTF">2002-02-06T08:17:39Z</dcterms:created>
  <dcterms:modified xsi:type="dcterms:W3CDTF">2023-05-12T12:14:12Z</dcterms:modified>
  <cp:category/>
  <cp:version/>
  <cp:contentType/>
  <cp:contentStatus/>
</cp:coreProperties>
</file>